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activeTab="3"/>
  </bookViews>
  <sheets>
    <sheet name="Autollenado 7A" sheetId="3" r:id="rId1"/>
    <sheet name="Funciones" sheetId="2" r:id="rId2"/>
    <sheet name="Formato de celda " sheetId="1" r:id="rId3"/>
    <sheet name="taller 8" sheetId="5" r:id="rId4"/>
  </sheets>
  <calcPr calcId="144525"/>
</workbook>
</file>

<file path=xl/calcChain.xml><?xml version="1.0" encoding="utf-8"?>
<calcChain xmlns="http://schemas.openxmlformats.org/spreadsheetml/2006/main">
  <c r="Q25" i="5" l="1"/>
  <c r="S25" i="5"/>
  <c r="O25" i="5"/>
  <c r="S24" i="5"/>
  <c r="O24" i="5"/>
  <c r="Q24" i="5"/>
  <c r="S23" i="5"/>
  <c r="O23" i="5"/>
  <c r="Q23" i="5"/>
  <c r="P22" i="5"/>
  <c r="S21" i="5"/>
  <c r="Q21" i="5"/>
  <c r="R22" i="5"/>
  <c r="T22" i="5"/>
  <c r="O21" i="5"/>
  <c r="N22" i="5"/>
  <c r="M25" i="5"/>
  <c r="M24" i="5"/>
  <c r="M13" i="5"/>
  <c r="M23" i="5"/>
  <c r="M21" i="5"/>
  <c r="L22" i="5"/>
  <c r="K25" i="5"/>
  <c r="K24" i="5"/>
  <c r="K23" i="5"/>
  <c r="K21" i="5"/>
  <c r="J22" i="5"/>
  <c r="I25" i="5"/>
  <c r="I24" i="5"/>
  <c r="I23" i="5"/>
  <c r="I21" i="5"/>
  <c r="J20" i="5" l="1"/>
  <c r="J19" i="5"/>
  <c r="J18" i="5"/>
  <c r="J17" i="5"/>
  <c r="J16" i="5"/>
  <c r="J15" i="5"/>
  <c r="J14" i="5"/>
  <c r="J13" i="5"/>
  <c r="K20" i="5"/>
  <c r="K19" i="5"/>
  <c r="K18" i="5"/>
  <c r="K17" i="5"/>
  <c r="K16" i="5"/>
  <c r="K15" i="5"/>
  <c r="K14" i="5"/>
  <c r="K13" i="5"/>
  <c r="L14" i="5" l="1"/>
  <c r="M15" i="5"/>
  <c r="N15" i="5" s="1"/>
  <c r="M19" i="5"/>
  <c r="N19" i="5" s="1"/>
  <c r="L15" i="5"/>
  <c r="L19" i="5"/>
  <c r="M14" i="5"/>
  <c r="N14" i="5" s="1"/>
  <c r="M18" i="5"/>
  <c r="N18" i="5" s="1"/>
  <c r="L18" i="5"/>
  <c r="M16" i="5"/>
  <c r="N16" i="5" s="1"/>
  <c r="M20" i="5"/>
  <c r="N20" i="5" s="1"/>
  <c r="L16" i="5"/>
  <c r="L20" i="5"/>
  <c r="M17" i="5"/>
  <c r="L13" i="5"/>
  <c r="L17" i="5"/>
  <c r="D20" i="5"/>
  <c r="D19" i="5"/>
  <c r="D18" i="5"/>
  <c r="D17" i="5"/>
  <c r="D16" i="5"/>
  <c r="D15" i="5"/>
  <c r="D14" i="5"/>
  <c r="D13" i="5"/>
  <c r="O20" i="5" l="1"/>
  <c r="O15" i="5"/>
  <c r="N17" i="5"/>
  <c r="O17" i="5"/>
  <c r="O13" i="5"/>
  <c r="N13" i="5"/>
  <c r="O19" i="5"/>
  <c r="Q20" i="5"/>
  <c r="P20" i="5"/>
  <c r="P15" i="5"/>
  <c r="Q15" i="5"/>
  <c r="O16" i="5"/>
  <c r="O14" i="5"/>
  <c r="O18" i="5"/>
  <c r="C3" i="2"/>
  <c r="C4" i="2"/>
  <c r="C1" i="2"/>
  <c r="C2" i="2"/>
  <c r="P19" i="5" l="1"/>
  <c r="Q19" i="5"/>
  <c r="P17" i="5"/>
  <c r="Q17" i="5"/>
  <c r="Q16" i="5"/>
  <c r="P16" i="5"/>
  <c r="R15" i="5"/>
  <c r="S15" i="5"/>
  <c r="Q18" i="5"/>
  <c r="P18" i="5"/>
  <c r="Q13" i="5"/>
  <c r="P13" i="5"/>
  <c r="P14" i="5"/>
  <c r="Q14" i="5"/>
  <c r="S20" i="5"/>
  <c r="V20" i="5" s="1"/>
  <c r="R20" i="5"/>
  <c r="Y15" i="5" l="1"/>
  <c r="Z15" i="5"/>
  <c r="Y20" i="5"/>
  <c r="Z20" i="5"/>
  <c r="X15" i="5"/>
  <c r="T15" i="5"/>
  <c r="W15" i="5" s="1"/>
  <c r="U15" i="5"/>
  <c r="V15" i="5"/>
  <c r="S17" i="5"/>
  <c r="V17" i="5" s="1"/>
  <c r="R17" i="5"/>
  <c r="U17" i="5"/>
  <c r="S16" i="5"/>
  <c r="U16" i="5" s="1"/>
  <c r="R16" i="5"/>
  <c r="S13" i="5"/>
  <c r="R13" i="5"/>
  <c r="S18" i="5"/>
  <c r="R18" i="5"/>
  <c r="S19" i="5"/>
  <c r="U19" i="5" s="1"/>
  <c r="R19" i="5"/>
  <c r="S14" i="5"/>
  <c r="R14" i="5"/>
  <c r="T20" i="5"/>
  <c r="W20" i="5" s="1"/>
  <c r="X20" i="5"/>
  <c r="U20" i="5"/>
  <c r="Y19" i="5" l="1"/>
  <c r="Z19" i="5"/>
  <c r="Z14" i="5"/>
  <c r="Y14" i="5"/>
  <c r="V19" i="5"/>
  <c r="Z18" i="5"/>
  <c r="Y18" i="5"/>
  <c r="U13" i="5"/>
  <c r="X13" i="5"/>
  <c r="Z13" i="5"/>
  <c r="Y13" i="5"/>
  <c r="V16" i="5"/>
  <c r="Y16" i="5"/>
  <c r="Z16" i="5"/>
  <c r="Y17" i="5"/>
  <c r="Z17" i="5"/>
  <c r="X14" i="5"/>
  <c r="T14" i="5"/>
  <c r="W14" i="5" s="1"/>
  <c r="V14" i="5"/>
  <c r="T13" i="5"/>
  <c r="W13" i="5" s="1"/>
  <c r="V13" i="5"/>
  <c r="X18" i="5"/>
  <c r="U18" i="5"/>
  <c r="T18" i="5"/>
  <c r="W18" i="5" s="1"/>
  <c r="U14" i="5"/>
  <c r="T19" i="5"/>
  <c r="W19" i="5" s="1"/>
  <c r="X19" i="5"/>
  <c r="T16" i="5"/>
  <c r="W16" i="5" s="1"/>
  <c r="X16" i="5"/>
  <c r="T17" i="5"/>
  <c r="W17" i="5" s="1"/>
  <c r="X17" i="5"/>
  <c r="V18" i="5"/>
</calcChain>
</file>

<file path=xl/sharedStrings.xml><?xml version="1.0" encoding="utf-8"?>
<sst xmlns="http://schemas.openxmlformats.org/spreadsheetml/2006/main" count="82" uniqueCount="78">
  <si>
    <t>numeros pares</t>
  </si>
  <si>
    <t>numeros impares</t>
  </si>
  <si>
    <t>dias de la semana</t>
  </si>
  <si>
    <t xml:space="preserve">meses del año </t>
  </si>
  <si>
    <t>numeros naturales</t>
  </si>
  <si>
    <t xml:space="preserve">lunes </t>
  </si>
  <si>
    <t>martes</t>
  </si>
  <si>
    <t>miércoles</t>
  </si>
  <si>
    <t>jueves</t>
  </si>
  <si>
    <t>viernes</t>
  </si>
  <si>
    <t>sábado</t>
  </si>
  <si>
    <t>domingo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</si>
  <si>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</si>
  <si>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</si>
  <si>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</si>
  <si>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</si>
  <si>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</si>
  <si>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</si>
  <si>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</si>
  <si>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</si>
  <si>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</si>
  <si>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</si>
  <si>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</si>
  <si>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</si>
  <si>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Prueba </t>
  </si>
  <si>
    <t>Nombre</t>
  </si>
  <si>
    <t>Apellido</t>
  </si>
  <si>
    <t>Cédula</t>
  </si>
  <si>
    <t xml:space="preserve">                                             Informe Vendedor</t>
  </si>
  <si>
    <t>articulo  vendido</t>
  </si>
  <si>
    <t>Fecha ingreso</t>
  </si>
  <si>
    <t xml:space="preserve">Nombre  completo     </t>
  </si>
  <si>
    <t xml:space="preserve">Valor Unitario </t>
  </si>
  <si>
    <t xml:space="preserve">Cantidad vendida </t>
  </si>
  <si>
    <t xml:space="preserve">Ene </t>
  </si>
  <si>
    <t>Feb</t>
  </si>
  <si>
    <t>Mar</t>
  </si>
  <si>
    <t>Abr</t>
  </si>
  <si>
    <t>May</t>
  </si>
  <si>
    <t xml:space="preserve">Jun </t>
  </si>
  <si>
    <t xml:space="preserve">Total Cantidad Vendida </t>
  </si>
  <si>
    <t xml:space="preserve">Valor Total Venta </t>
  </si>
  <si>
    <t>Máxima Cantidad Vendida</t>
  </si>
  <si>
    <t xml:space="preserve">Mínima Cantidad Vendida </t>
  </si>
  <si>
    <t xml:space="preserve">Promedio Cantidad Vendida </t>
  </si>
  <si>
    <t>Laura</t>
  </si>
  <si>
    <t>Gloria</t>
  </si>
  <si>
    <t>Buitrago</t>
  </si>
  <si>
    <t xml:space="preserve">Ana </t>
  </si>
  <si>
    <t>Carolina</t>
  </si>
  <si>
    <t>Luis</t>
  </si>
  <si>
    <t>Ortiz</t>
  </si>
  <si>
    <t>Franco</t>
  </si>
  <si>
    <t>Lopez</t>
  </si>
  <si>
    <t xml:space="preserve">Montoya </t>
  </si>
  <si>
    <t>Jose</t>
  </si>
  <si>
    <t xml:space="preserve">Molina </t>
  </si>
  <si>
    <t xml:space="preserve">Cruz </t>
  </si>
  <si>
    <t>Juan</t>
  </si>
  <si>
    <t>Sara</t>
  </si>
  <si>
    <t>Mejia</t>
  </si>
  <si>
    <t>lapiz</t>
  </si>
  <si>
    <t>desodorante</t>
  </si>
  <si>
    <t xml:space="preserve">delantal </t>
  </si>
  <si>
    <t>collar</t>
  </si>
  <si>
    <t>pulseras</t>
  </si>
  <si>
    <t>camisa</t>
  </si>
  <si>
    <t>borrador</t>
  </si>
  <si>
    <t xml:space="preserve">buso </t>
  </si>
  <si>
    <t xml:space="preserve">fecha ingreso </t>
  </si>
  <si>
    <t>comisión</t>
  </si>
  <si>
    <t xml:space="preserve">Comisión </t>
  </si>
  <si>
    <t xml:space="preserve">Total Comisiones Recibidas </t>
  </si>
  <si>
    <t>Máxima venta mensual</t>
  </si>
  <si>
    <t xml:space="preserve">Total cantidad mensual </t>
  </si>
  <si>
    <t>Total comisión mensual</t>
  </si>
  <si>
    <t>Minima venta mensual</t>
  </si>
  <si>
    <t xml:space="preserve">promedio 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</si>
</sst>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0" fillId="0" borderId="0" xfId="0" applyNumberFormat="1" applyFont="1" applyBorder="1" applyAlignment="1"/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center" wrapText="1"/>
    </xf>
    <xf numFmtId="0" fontId="0" fillId="9" borderId="1" xfId="0" applyFill="1" applyBorder="1"/>
    <xf numFmtId="0" fontId="0" fillId="10" borderId="1" xfId="0" applyFill="1" applyBorder="1"/>
    <xf numFmtId="3" fontId="0" fillId="10" borderId="1" xfId="0" applyNumberFormat="1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5" borderId="1" xfId="0" applyNumberFormat="1" applyFill="1" applyBorder="1"/>
    <xf numFmtId="1" fontId="0" fillId="9" borderId="1" xfId="0" applyNumberFormat="1" applyFill="1" applyBorder="1"/>
    <xf numFmtId="0" fontId="0" fillId="7" borderId="1" xfId="0" applyFill="1" applyBorder="1" applyAlignment="1">
      <alignment vertical="center"/>
    </xf>
    <xf numFmtId="14" fontId="0" fillId="7" borderId="1" xfId="0" applyNumberFormat="1" applyFill="1" applyBorder="1" applyAlignment="1">
      <alignment vertical="center"/>
    </xf>
    <xf numFmtId="164" fontId="0" fillId="7" borderId="1" xfId="0" applyNumberFormat="1" applyFill="1" applyBorder="1" applyAlignment="1">
      <alignment vertical="center"/>
    </xf>
    <xf numFmtId="0" fontId="0" fillId="7" borderId="1" xfId="0" applyFill="1" applyBorder="1"/>
    <xf numFmtId="14" fontId="0" fillId="7" borderId="1" xfId="0" applyNumberFormat="1" applyFill="1" applyBorder="1"/>
    <xf numFmtId="164" fontId="0" fillId="7" borderId="1" xfId="0" applyNumberFormat="1" applyFill="1" applyBorder="1"/>
    <xf numFmtId="1" fontId="0" fillId="6" borderId="1" xfId="0" applyNumberFormat="1" applyFill="1" applyBorder="1"/>
    <xf numFmtId="3" fontId="0" fillId="6" borderId="1" xfId="0" applyNumberFormat="1" applyFill="1" applyBorder="1"/>
    <xf numFmtId="0" fontId="0" fillId="8" borderId="7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2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1" fontId="0" fillId="0" borderId="0" xfId="0" applyNumberFormat="1"/>
    <xf numFmtId="0" fontId="0" fillId="12" borderId="1" xfId="0" applyFill="1" applyBorder="1"/>
    <xf numFmtId="1" fontId="0" fillId="12" borderId="1" xfId="0" applyNumberFormat="1" applyFill="1" applyBorder="1"/>
    <xf numFmtId="3" fontId="0" fillId="1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G16" sqref="G16"/>
    </sheetView>
  </sheetViews>
  <sheetFormatPr baseColWidth="10" defaultRowHeight="15" x14ac:dyDescent="0.25"/>
  <cols>
    <col min="1" max="1" width="13.85546875" customWidth="1"/>
    <col min="2" max="2" width="16.5703125" customWidth="1"/>
    <col min="3" max="3" width="16.42578125" customWidth="1"/>
    <col min="4" max="4" width="13.7109375" customWidth="1"/>
    <col min="5" max="5" width="17.2851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2</v>
      </c>
      <c r="B2">
        <v>1</v>
      </c>
      <c r="C2" t="s">
        <v>5</v>
      </c>
      <c r="D2" t="s">
        <v>12</v>
      </c>
      <c r="E2">
        <v>1</v>
      </c>
    </row>
    <row r="3" spans="1:5" x14ac:dyDescent="0.25">
      <c r="A3">
        <v>4</v>
      </c>
      <c r="B3">
        <v>3</v>
      </c>
      <c r="C3" t="s">
        <v>6</v>
      </c>
      <c r="D3" t="s">
        <v>13</v>
      </c>
      <c r="E3">
        <v>2</v>
      </c>
    </row>
    <row r="4" spans="1:5" x14ac:dyDescent="0.25">
      <c r="A4">
        <v>6</v>
      </c>
      <c r="B4">
        <v>5</v>
      </c>
      <c r="C4" t="s">
        <v>7</v>
      </c>
      <c r="D4" t="s">
        <v>14</v>
      </c>
      <c r="E4">
        <v>3</v>
      </c>
    </row>
    <row r="5" spans="1:5" x14ac:dyDescent="0.25">
      <c r="A5">
        <v>8</v>
      </c>
      <c r="B5">
        <v>7</v>
      </c>
      <c r="C5" t="s">
        <v>8</v>
      </c>
      <c r="D5" t="s">
        <v>15</v>
      </c>
      <c r="E5">
        <v>4</v>
      </c>
    </row>
    <row r="6" spans="1:5" x14ac:dyDescent="0.25">
      <c r="A6">
        <v>10</v>
      </c>
      <c r="B6">
        <v>9</v>
      </c>
      <c r="C6" t="s">
        <v>9</v>
      </c>
      <c r="D6" t="s">
        <v>16</v>
      </c>
      <c r="E6">
        <v>5</v>
      </c>
    </row>
    <row r="7" spans="1:5" x14ac:dyDescent="0.25">
      <c r="A7">
        <v>12</v>
      </c>
      <c r="B7">
        <v>11</v>
      </c>
      <c r="C7" t="s">
        <v>10</v>
      </c>
      <c r="D7" t="s">
        <v>17</v>
      </c>
      <c r="E7">
        <v>6</v>
      </c>
    </row>
    <row r="8" spans="1:5" x14ac:dyDescent="0.25">
      <c r="A8">
        <v>14</v>
      </c>
      <c r="B8">
        <v>13</v>
      </c>
      <c r="C8" t="s">
        <v>11</v>
      </c>
      <c r="D8" t="s">
        <v>18</v>
      </c>
      <c r="E8">
        <v>7</v>
      </c>
    </row>
    <row r="9" spans="1:5" x14ac:dyDescent="0.25">
      <c r="A9">
        <v>16</v>
      </c>
      <c r="B9">
        <v>15</v>
      </c>
      <c r="D9" t="s">
        <v>19</v>
      </c>
      <c r="E9">
        <v>8</v>
      </c>
    </row>
    <row r="10" spans="1:5" x14ac:dyDescent="0.25">
      <c r="A10">
        <v>18</v>
      </c>
      <c r="B10">
        <v>17</v>
      </c>
      <c r="D10" t="s">
        <v>20</v>
      </c>
      <c r="E10">
        <v>9</v>
      </c>
    </row>
    <row r="11" spans="1:5" x14ac:dyDescent="0.25">
      <c r="A11">
        <v>20</v>
      </c>
      <c r="B11">
        <v>19</v>
      </c>
      <c r="D11" t="s">
        <v>21</v>
      </c>
    </row>
    <row r="12" spans="1:5" x14ac:dyDescent="0.25">
      <c r="A12">
        <v>22</v>
      </c>
      <c r="B12">
        <v>21</v>
      </c>
      <c r="D12" t="s">
        <v>22</v>
      </c>
    </row>
    <row r="13" spans="1:5" x14ac:dyDescent="0.25">
      <c r="A13">
        <v>24</v>
      </c>
      <c r="B13">
        <v>23</v>
      </c>
      <c r="D13" t="s">
        <v>23</v>
      </c>
    </row>
    <row r="14" spans="1:5" x14ac:dyDescent="0.25">
      <c r="A14">
        <v>26</v>
      </c>
      <c r="B14">
        <v>25</v>
      </c>
    </row>
    <row r="15" spans="1:5" x14ac:dyDescent="0.25">
      <c r="A15">
        <v>28</v>
      </c>
      <c r="B15">
        <v>27</v>
      </c>
    </row>
    <row r="16" spans="1:5" x14ac:dyDescent="0.25">
      <c r="A16">
        <v>30</v>
      </c>
      <c r="B16">
        <v>29</v>
      </c>
    </row>
    <row r="17" spans="1:2" x14ac:dyDescent="0.25">
      <c r="A17">
        <v>32</v>
      </c>
      <c r="B17">
        <v>31</v>
      </c>
    </row>
    <row r="18" spans="1:2" x14ac:dyDescent="0.25">
      <c r="A18">
        <v>34</v>
      </c>
      <c r="B18">
        <v>33</v>
      </c>
    </row>
    <row r="19" spans="1:2" x14ac:dyDescent="0.25">
      <c r="A19">
        <v>36</v>
      </c>
      <c r="B19">
        <v>35</v>
      </c>
    </row>
    <row r="20" spans="1:2" x14ac:dyDescent="0.25">
      <c r="A20">
        <v>38</v>
      </c>
      <c r="B20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18" sqref="C18"/>
    </sheetView>
  </sheetViews>
  <sheetFormatPr baseColWidth="10" defaultRowHeight="15" x14ac:dyDescent="0.25"/>
  <sheetData>
    <row r="1" spans="1:3" x14ac:dyDescent="0.25">
      <c r="A1">
        <v>4</v>
      </c>
      <c r="B1">
        <v>2</v>
      </c>
      <c r="C1">
        <f>SUM(A1:B1)</f>
        <v>6</v>
      </c>
    </row>
    <row r="2" spans="1:3" x14ac:dyDescent="0.25">
      <c r="C2">
        <f>(A1+B1)</f>
        <v>6</v>
      </c>
    </row>
    <row r="3" spans="1:3" x14ac:dyDescent="0.25">
      <c r="C3">
        <f>SUM(A1+B1)</f>
        <v>6</v>
      </c>
    </row>
    <row r="4" spans="1:3" x14ac:dyDescent="0.25">
      <c r="C4">
        <f>SUM(A1:B1)</f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5"/>
  <sheetViews>
    <sheetView zoomScaleNormal="100" workbookViewId="0">
      <selection activeCell="J7" sqref="J7"/>
    </sheetView>
  </sheetViews>
  <sheetFormatPr baseColWidth="10" defaultRowHeight="15" x14ac:dyDescent="0.25"/>
  <sheetData>
    <row r="4" spans="4:5" x14ac:dyDescent="0.25">
      <c r="D4" s="2" t="s">
        <v>24</v>
      </c>
      <c r="E4" s="2"/>
    </row>
    <row r="5" spans="4:5" x14ac:dyDescent="0.25">
      <c r="D5" s="1"/>
      <c r="E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view="pageLayout" zoomScaleNormal="98" workbookViewId="0">
      <selection activeCell="H7" sqref="H7"/>
    </sheetView>
  </sheetViews>
  <sheetFormatPr baseColWidth="10" defaultRowHeight="15" x14ac:dyDescent="0.25"/>
  <cols>
    <col min="4" max="4" width="13.85546875" customWidth="1"/>
    <col min="6" max="6" width="31.140625" bestFit="1" customWidth="1"/>
    <col min="7" max="7" width="12.42578125" customWidth="1"/>
    <col min="8" max="8" width="21.140625" customWidth="1"/>
    <col min="9" max="9" width="6.7109375" customWidth="1"/>
    <col min="10" max="10" width="8.7109375" customWidth="1"/>
    <col min="11" max="11" width="6.7109375" customWidth="1"/>
    <col min="12" max="12" width="8.7109375" customWidth="1"/>
    <col min="13" max="13" width="6.7109375" customWidth="1"/>
    <col min="14" max="14" width="8.85546875" customWidth="1"/>
    <col min="15" max="15" width="6.7109375" customWidth="1"/>
    <col min="16" max="16" width="8.5703125" customWidth="1"/>
    <col min="17" max="17" width="6.7109375" customWidth="1"/>
    <col min="18" max="18" width="8.7109375" customWidth="1"/>
    <col min="19" max="19" width="6.7109375" customWidth="1"/>
    <col min="20" max="20" width="8.42578125" customWidth="1"/>
    <col min="26" max="26" width="12.140625" bestFit="1" customWidth="1"/>
  </cols>
  <sheetData>
    <row r="1" spans="1:26" ht="15" customHeight="1" x14ac:dyDescent="0.25"/>
    <row r="2" spans="1:26" ht="30" customHeight="1" x14ac:dyDescent="0.25"/>
    <row r="10" spans="1:26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x14ac:dyDescent="0.25">
      <c r="A11" s="33" t="s">
        <v>28</v>
      </c>
      <c r="B11" s="34"/>
      <c r="C11" s="34"/>
      <c r="D11" s="34"/>
      <c r="E11" s="34"/>
      <c r="F11" s="35"/>
      <c r="G11" s="27" t="s">
        <v>29</v>
      </c>
      <c r="H11" s="27" t="s">
        <v>32</v>
      </c>
      <c r="I11" s="28" t="s">
        <v>33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  <c r="U11" s="26" t="s">
        <v>40</v>
      </c>
      <c r="V11" s="25" t="s">
        <v>41</v>
      </c>
      <c r="W11" s="31" t="s">
        <v>72</v>
      </c>
      <c r="X11" s="26" t="s">
        <v>42</v>
      </c>
      <c r="Y11" s="26" t="s">
        <v>43</v>
      </c>
      <c r="Z11" s="26" t="s">
        <v>44</v>
      </c>
    </row>
    <row r="12" spans="1:26" ht="30" x14ac:dyDescent="0.25">
      <c r="A12" s="3" t="s">
        <v>27</v>
      </c>
      <c r="B12" s="3" t="s">
        <v>25</v>
      </c>
      <c r="C12" s="3" t="s">
        <v>26</v>
      </c>
      <c r="D12" s="4" t="s">
        <v>31</v>
      </c>
      <c r="E12" s="5" t="s">
        <v>30</v>
      </c>
      <c r="F12" s="6" t="s">
        <v>69</v>
      </c>
      <c r="G12" s="27"/>
      <c r="H12" s="27"/>
      <c r="I12" s="10" t="s">
        <v>34</v>
      </c>
      <c r="J12" s="12" t="s">
        <v>70</v>
      </c>
      <c r="K12" s="10" t="s">
        <v>35</v>
      </c>
      <c r="L12" s="12" t="s">
        <v>70</v>
      </c>
      <c r="M12" s="10" t="s">
        <v>36</v>
      </c>
      <c r="N12" s="12" t="s">
        <v>70</v>
      </c>
      <c r="O12" s="10" t="s">
        <v>37</v>
      </c>
      <c r="P12" s="12" t="s">
        <v>70</v>
      </c>
      <c r="Q12" s="10" t="s">
        <v>38</v>
      </c>
      <c r="R12" s="12" t="s">
        <v>71</v>
      </c>
      <c r="S12" s="10" t="s">
        <v>39</v>
      </c>
      <c r="T12" s="12" t="s">
        <v>70</v>
      </c>
      <c r="U12" s="26"/>
      <c r="V12" s="25"/>
      <c r="W12" s="32"/>
      <c r="X12" s="26"/>
      <c r="Y12" s="26"/>
      <c r="Z12" s="26"/>
    </row>
    <row r="13" spans="1:26" x14ac:dyDescent="0.25">
      <c r="A13" s="16">
        <v>447578961</v>
      </c>
      <c r="B13" s="16" t="s">
        <v>46</v>
      </c>
      <c r="C13" s="16" t="s">
        <v>47</v>
      </c>
      <c r="D13" s="16" t="str">
        <f t="shared" ref="D13:D20" si="0">CONCATENATE(B13,C13)</f>
        <v>GloriaBuitrago</v>
      </c>
      <c r="E13" s="17">
        <v>41069</v>
      </c>
      <c r="F13" s="18">
        <v>41069</v>
      </c>
      <c r="G13" s="8" t="s">
        <v>63</v>
      </c>
      <c r="H13" s="9">
        <v>36000</v>
      </c>
      <c r="I13" s="11">
        <v>2</v>
      </c>
      <c r="J13" s="13">
        <f t="shared" ref="J13:J20" si="1">(H13*I13*0.25)</f>
        <v>18000</v>
      </c>
      <c r="K13" s="7">
        <f t="shared" ref="K13:K20" si="2">(I13*2)</f>
        <v>4</v>
      </c>
      <c r="L13" s="14">
        <f>(K13*H13*0.25)</f>
        <v>36000</v>
      </c>
      <c r="M13" s="7">
        <f>(I13+K13)</f>
        <v>6</v>
      </c>
      <c r="N13" s="14">
        <f>(M13*H13*0.25)</f>
        <v>54000</v>
      </c>
      <c r="O13" s="7">
        <f t="shared" ref="O13:O20" si="3">AVERAGE(I13,K13,M13)</f>
        <v>4</v>
      </c>
      <c r="P13" s="14">
        <f t="shared" ref="P13:P20" si="4">(O13*H13*0.25)</f>
        <v>36000</v>
      </c>
      <c r="Q13" s="7">
        <f>(O13+(O13*50%))</f>
        <v>6</v>
      </c>
      <c r="R13" s="14">
        <f>(Q13*H13*0.25)</f>
        <v>54000</v>
      </c>
      <c r="S13" s="15">
        <f>(Q13-(Q13*30%))</f>
        <v>4.2</v>
      </c>
      <c r="T13" s="14">
        <f>(S13*H13*25%)</f>
        <v>37800</v>
      </c>
      <c r="U13" s="22">
        <f>(I13+K13+M13+O13+Q13+S13)</f>
        <v>26.2</v>
      </c>
      <c r="V13" s="23">
        <f>((H13*I13)+(H13*K13)+(H13*M13)+(H13*O13)+(H13*Q13)+(H13*S13))</f>
        <v>943200</v>
      </c>
      <c r="W13" s="23">
        <f>(T13+R13+P13+N13+L13+J13)</f>
        <v>235800</v>
      </c>
      <c r="X13" s="22">
        <f>MAX(S13,Q13,O13,M13,K13,I13)</f>
        <v>6</v>
      </c>
      <c r="Y13" s="22">
        <f>MIN(S13,Q13,O13,M13,K13,I13)</f>
        <v>2</v>
      </c>
      <c r="Z13" s="22">
        <f>AVERAGE(S13,Q13,O13,M13,K13,I13)</f>
        <v>4.3666666666666663</v>
      </c>
    </row>
    <row r="14" spans="1:26" x14ac:dyDescent="0.25">
      <c r="A14" s="19">
        <v>693526963</v>
      </c>
      <c r="B14" s="19" t="s">
        <v>45</v>
      </c>
      <c r="C14" s="19" t="s">
        <v>51</v>
      </c>
      <c r="D14" s="19" t="str">
        <f t="shared" si="0"/>
        <v>LauraOrtiz</v>
      </c>
      <c r="E14" s="20">
        <v>40794</v>
      </c>
      <c r="F14" s="21">
        <v>40794</v>
      </c>
      <c r="G14" s="8" t="s">
        <v>62</v>
      </c>
      <c r="H14" s="9">
        <v>25000</v>
      </c>
      <c r="I14" s="11">
        <v>4</v>
      </c>
      <c r="J14" s="13">
        <f t="shared" si="1"/>
        <v>25000</v>
      </c>
      <c r="K14" s="7">
        <f t="shared" si="2"/>
        <v>8</v>
      </c>
      <c r="L14" s="14">
        <f>(H14*K14*0.25)</f>
        <v>50000</v>
      </c>
      <c r="M14" s="7">
        <f t="shared" ref="M13:M20" si="5">(I14+K14)</f>
        <v>12</v>
      </c>
      <c r="N14" s="14">
        <f>(H14*M14*0.25)</f>
        <v>75000</v>
      </c>
      <c r="O14" s="7">
        <f t="shared" si="3"/>
        <v>8</v>
      </c>
      <c r="P14" s="14">
        <f t="shared" si="4"/>
        <v>50000</v>
      </c>
      <c r="Q14" s="7">
        <f>(O14+(O14*50%))</f>
        <v>12</v>
      </c>
      <c r="R14" s="14">
        <f>(Q14*H14*0.25)</f>
        <v>75000</v>
      </c>
      <c r="S14" s="15">
        <f>(Q14-(Q14*30%))</f>
        <v>8.4</v>
      </c>
      <c r="T14" s="14">
        <f>(S14*H14*25%)</f>
        <v>52500</v>
      </c>
      <c r="U14" s="22">
        <f>(I14+K14+M14+O14+Q14+S14)</f>
        <v>52.4</v>
      </c>
      <c r="V14" s="23">
        <f>((H14*I14)+(H14*K14)+(H14*M14)+(H14*O14)+(H14*Q14)+(H14*S14))</f>
        <v>1310000</v>
      </c>
      <c r="W14" s="23">
        <f>(T14+R14+P14+N14+L14+J14)</f>
        <v>327500</v>
      </c>
      <c r="X14" s="22">
        <f t="shared" ref="X14:X20" si="6">MAX(S14,Q14,O14,M14,K14,I14)</f>
        <v>12</v>
      </c>
      <c r="Y14" s="22">
        <f>MIN(S14,Q14,O14,M14,K14,I14)</f>
        <v>4</v>
      </c>
      <c r="Z14" s="22">
        <f>AVERAGE(S14,Q14,O14,M14,K14,I14)</f>
        <v>8.7333333333333325</v>
      </c>
    </row>
    <row r="15" spans="1:26" x14ac:dyDescent="0.25">
      <c r="A15" s="19">
        <v>985621348</v>
      </c>
      <c r="B15" s="19" t="s">
        <v>55</v>
      </c>
      <c r="C15" s="19" t="s">
        <v>56</v>
      </c>
      <c r="D15" s="19" t="str">
        <f t="shared" si="0"/>
        <v xml:space="preserve">JoseMolina </v>
      </c>
      <c r="E15" s="20">
        <v>40399</v>
      </c>
      <c r="F15" s="21">
        <v>40399</v>
      </c>
      <c r="G15" s="8" t="s">
        <v>64</v>
      </c>
      <c r="H15" s="9">
        <v>18500</v>
      </c>
      <c r="I15" s="11">
        <v>6</v>
      </c>
      <c r="J15" s="13">
        <f t="shared" si="1"/>
        <v>27750</v>
      </c>
      <c r="K15" s="7">
        <f t="shared" si="2"/>
        <v>12</v>
      </c>
      <c r="L15" s="14">
        <f>(H15*K15*0.25)</f>
        <v>55500</v>
      </c>
      <c r="M15" s="7">
        <f t="shared" si="5"/>
        <v>18</v>
      </c>
      <c r="N15" s="14">
        <f>(M15*H15*0.25)</f>
        <v>83250</v>
      </c>
      <c r="O15" s="7">
        <f t="shared" si="3"/>
        <v>12</v>
      </c>
      <c r="P15" s="14">
        <f t="shared" si="4"/>
        <v>55500</v>
      </c>
      <c r="Q15" s="7">
        <f>(O15+(O15*50%))</f>
        <v>18</v>
      </c>
      <c r="R15" s="14">
        <f t="shared" ref="R15:R20" si="7">(Q15*H15*0.25)</f>
        <v>83250</v>
      </c>
      <c r="S15" s="15">
        <f t="shared" ref="S15:S21" si="8">(Q15-(Q15*30%))</f>
        <v>12.600000000000001</v>
      </c>
      <c r="T15" s="14">
        <f t="shared" ref="T15:T20" si="9">(S15*H15*25%)</f>
        <v>58275.000000000007</v>
      </c>
      <c r="U15" s="22">
        <f>(S15+Q15+O15+M15+K15+I15)</f>
        <v>78.599999999999994</v>
      </c>
      <c r="V15" s="23">
        <f t="shared" ref="V15:V20" si="10">((H15*I15)+(H15*K15)+(H15*M15)+(H15*O15)+(H15*Q15)+(H15*S15))</f>
        <v>1454100</v>
      </c>
      <c r="W15" s="23">
        <f t="shared" ref="W15:W20" si="11">(T15+R15+P15+N15+L15+J15)</f>
        <v>363525</v>
      </c>
      <c r="X15" s="22">
        <f t="shared" si="6"/>
        <v>18</v>
      </c>
      <c r="Y15" s="22">
        <f t="shared" ref="Y15:Y20" si="12">MIN(S15,Q15,O15,M15,K15,I15)</f>
        <v>6</v>
      </c>
      <c r="Z15" s="22">
        <f t="shared" ref="Z15:Z20" si="13">AVERAGE(S15,Q15,O15,M15,K15,I15)</f>
        <v>13.1</v>
      </c>
    </row>
    <row r="16" spans="1:26" x14ac:dyDescent="0.25">
      <c r="A16" s="19">
        <v>758962589</v>
      </c>
      <c r="B16" s="19" t="s">
        <v>58</v>
      </c>
      <c r="C16" s="19" t="s">
        <v>57</v>
      </c>
      <c r="D16" s="19" t="str">
        <f t="shared" si="0"/>
        <v xml:space="preserve">JuanCruz </v>
      </c>
      <c r="E16" s="20">
        <v>41370</v>
      </c>
      <c r="F16" s="21">
        <v>41370</v>
      </c>
      <c r="G16" s="8" t="s">
        <v>65</v>
      </c>
      <c r="H16" s="9">
        <v>21200</v>
      </c>
      <c r="I16" s="11">
        <v>8</v>
      </c>
      <c r="J16" s="13">
        <f t="shared" si="1"/>
        <v>42400</v>
      </c>
      <c r="K16" s="7">
        <f t="shared" si="2"/>
        <v>16</v>
      </c>
      <c r="L16" s="14">
        <f>(K16*H16*0.25)</f>
        <v>84800</v>
      </c>
      <c r="M16" s="7">
        <f t="shared" si="5"/>
        <v>24</v>
      </c>
      <c r="N16" s="14">
        <f>(M16*H16*0.25)</f>
        <v>127200</v>
      </c>
      <c r="O16" s="7">
        <f t="shared" si="3"/>
        <v>16</v>
      </c>
      <c r="P16" s="14">
        <f t="shared" si="4"/>
        <v>84800</v>
      </c>
      <c r="Q16" s="7">
        <f>(O16+(O16*50%))</f>
        <v>24</v>
      </c>
      <c r="R16" s="14">
        <f t="shared" si="7"/>
        <v>127200</v>
      </c>
      <c r="S16" s="15">
        <f t="shared" si="8"/>
        <v>16.8</v>
      </c>
      <c r="T16" s="14">
        <f t="shared" si="9"/>
        <v>89040</v>
      </c>
      <c r="U16" s="22">
        <f t="shared" ref="U16:U17" si="14">(I16+K16+M16+O16+Q16+S16)</f>
        <v>104.8</v>
      </c>
      <c r="V16" s="23">
        <f t="shared" si="10"/>
        <v>2221760</v>
      </c>
      <c r="W16" s="23">
        <f t="shared" si="11"/>
        <v>555440</v>
      </c>
      <c r="X16" s="22">
        <f t="shared" si="6"/>
        <v>24</v>
      </c>
      <c r="Y16" s="22">
        <f t="shared" si="12"/>
        <v>8</v>
      </c>
      <c r="Z16" s="22">
        <f t="shared" si="13"/>
        <v>17.466666666666665</v>
      </c>
    </row>
    <row r="17" spans="1:26" x14ac:dyDescent="0.25">
      <c r="A17" s="19">
        <v>753951456</v>
      </c>
      <c r="B17" s="19" t="s">
        <v>48</v>
      </c>
      <c r="C17" s="19" t="s">
        <v>52</v>
      </c>
      <c r="D17" s="19" t="str">
        <f t="shared" si="0"/>
        <v>Ana Franco</v>
      </c>
      <c r="E17" s="20">
        <v>41856</v>
      </c>
      <c r="F17" s="21">
        <v>41856</v>
      </c>
      <c r="G17" s="8" t="s">
        <v>66</v>
      </c>
      <c r="H17" s="9">
        <v>13600</v>
      </c>
      <c r="I17" s="11">
        <v>10</v>
      </c>
      <c r="J17" s="13">
        <f t="shared" si="1"/>
        <v>34000</v>
      </c>
      <c r="K17" s="7">
        <f t="shared" si="2"/>
        <v>20</v>
      </c>
      <c r="L17" s="14">
        <f>(H17*K17*0.25)</f>
        <v>68000</v>
      </c>
      <c r="M17" s="7">
        <f t="shared" si="5"/>
        <v>30</v>
      </c>
      <c r="N17" s="14">
        <f>(M17*H17*0.25)</f>
        <v>102000</v>
      </c>
      <c r="O17" s="7">
        <f t="shared" si="3"/>
        <v>20</v>
      </c>
      <c r="P17" s="14">
        <f t="shared" si="4"/>
        <v>68000</v>
      </c>
      <c r="Q17" s="7">
        <f t="shared" ref="Q17:Q21" si="15">(O17+(O17*50%))</f>
        <v>30</v>
      </c>
      <c r="R17" s="14">
        <f t="shared" si="7"/>
        <v>102000</v>
      </c>
      <c r="S17" s="15">
        <f t="shared" si="8"/>
        <v>21</v>
      </c>
      <c r="T17" s="14">
        <f t="shared" si="9"/>
        <v>71400</v>
      </c>
      <c r="U17" s="22">
        <f t="shared" si="14"/>
        <v>131</v>
      </c>
      <c r="V17" s="23">
        <f t="shared" si="10"/>
        <v>1781600</v>
      </c>
      <c r="W17" s="23">
        <f t="shared" si="11"/>
        <v>445400</v>
      </c>
      <c r="X17" s="22">
        <f t="shared" si="6"/>
        <v>30</v>
      </c>
      <c r="Y17" s="22">
        <f t="shared" si="12"/>
        <v>10</v>
      </c>
      <c r="Z17" s="22">
        <f t="shared" si="13"/>
        <v>21.833333333333332</v>
      </c>
    </row>
    <row r="18" spans="1:26" x14ac:dyDescent="0.25">
      <c r="A18" s="19">
        <v>756985632</v>
      </c>
      <c r="B18" s="19" t="s">
        <v>49</v>
      </c>
      <c r="C18" s="19" t="s">
        <v>53</v>
      </c>
      <c r="D18" s="19" t="str">
        <f t="shared" si="0"/>
        <v>CarolinaLopez</v>
      </c>
      <c r="E18" s="20">
        <v>41775</v>
      </c>
      <c r="F18" s="21">
        <v>41775</v>
      </c>
      <c r="G18" s="8" t="s">
        <v>67</v>
      </c>
      <c r="H18" s="9">
        <v>1500</v>
      </c>
      <c r="I18" s="11">
        <v>12</v>
      </c>
      <c r="J18" s="13">
        <f t="shared" si="1"/>
        <v>4500</v>
      </c>
      <c r="K18" s="7">
        <f t="shared" si="2"/>
        <v>24</v>
      </c>
      <c r="L18" s="14">
        <f>(H18*K18*0.25)</f>
        <v>9000</v>
      </c>
      <c r="M18" s="7">
        <f t="shared" si="5"/>
        <v>36</v>
      </c>
      <c r="N18" s="14">
        <f>(M18*H18*0.5)</f>
        <v>27000</v>
      </c>
      <c r="O18" s="7">
        <f t="shared" si="3"/>
        <v>24</v>
      </c>
      <c r="P18" s="14">
        <f t="shared" si="4"/>
        <v>9000</v>
      </c>
      <c r="Q18" s="7">
        <f t="shared" si="15"/>
        <v>36</v>
      </c>
      <c r="R18" s="14">
        <f t="shared" si="7"/>
        <v>13500</v>
      </c>
      <c r="S18" s="15">
        <f t="shared" si="8"/>
        <v>25.200000000000003</v>
      </c>
      <c r="T18" s="14">
        <f t="shared" si="9"/>
        <v>9450.0000000000018</v>
      </c>
      <c r="U18" s="22">
        <f t="shared" ref="U18" si="16">(S18+Q18+O18+M18+K18+I18)</f>
        <v>157.19999999999999</v>
      </c>
      <c r="V18" s="23">
        <f t="shared" si="10"/>
        <v>235800</v>
      </c>
      <c r="W18" s="23">
        <f t="shared" si="11"/>
        <v>72450</v>
      </c>
      <c r="X18" s="22">
        <f t="shared" si="6"/>
        <v>36</v>
      </c>
      <c r="Y18" s="22">
        <f t="shared" si="12"/>
        <v>12</v>
      </c>
      <c r="Z18" s="22">
        <f t="shared" si="13"/>
        <v>26.2</v>
      </c>
    </row>
    <row r="19" spans="1:26" x14ac:dyDescent="0.25">
      <c r="A19" s="19">
        <v>758946541</v>
      </c>
      <c r="B19" s="19" t="s">
        <v>50</v>
      </c>
      <c r="C19" s="19" t="s">
        <v>54</v>
      </c>
      <c r="D19" s="19" t="str">
        <f t="shared" si="0"/>
        <v xml:space="preserve">LuisMontoya </v>
      </c>
      <c r="E19" s="20">
        <v>38615</v>
      </c>
      <c r="F19" s="21">
        <v>38615</v>
      </c>
      <c r="G19" s="8" t="s">
        <v>61</v>
      </c>
      <c r="H19" s="9">
        <v>2800</v>
      </c>
      <c r="I19" s="11">
        <v>14</v>
      </c>
      <c r="J19" s="13">
        <f t="shared" si="1"/>
        <v>9800</v>
      </c>
      <c r="K19" s="7">
        <f t="shared" si="2"/>
        <v>28</v>
      </c>
      <c r="L19" s="14">
        <f>(H19*K19*0.25)</f>
        <v>19600</v>
      </c>
      <c r="M19" s="7">
        <f t="shared" si="5"/>
        <v>42</v>
      </c>
      <c r="N19" s="14">
        <f>(M19*H19*0.25)</f>
        <v>29400</v>
      </c>
      <c r="O19" s="7">
        <f t="shared" si="3"/>
        <v>28</v>
      </c>
      <c r="P19" s="14">
        <f t="shared" si="4"/>
        <v>19600</v>
      </c>
      <c r="Q19" s="7">
        <f t="shared" si="15"/>
        <v>42</v>
      </c>
      <c r="R19" s="14">
        <f t="shared" si="7"/>
        <v>29400</v>
      </c>
      <c r="S19" s="15">
        <f t="shared" si="8"/>
        <v>29.4</v>
      </c>
      <c r="T19" s="14">
        <f t="shared" si="9"/>
        <v>20580</v>
      </c>
      <c r="U19" s="22">
        <f t="shared" ref="U19:U20" si="17">(I19+K19+M19+O19+Q19+S19)</f>
        <v>183.4</v>
      </c>
      <c r="V19" s="23">
        <f t="shared" si="10"/>
        <v>513520</v>
      </c>
      <c r="W19" s="23">
        <f t="shared" si="11"/>
        <v>128380</v>
      </c>
      <c r="X19" s="22">
        <f t="shared" si="6"/>
        <v>42</v>
      </c>
      <c r="Y19" s="22">
        <f t="shared" si="12"/>
        <v>14</v>
      </c>
      <c r="Z19" s="22">
        <f t="shared" si="13"/>
        <v>30.566666666666666</v>
      </c>
    </row>
    <row r="20" spans="1:26" x14ac:dyDescent="0.25">
      <c r="A20" s="19">
        <v>789147569</v>
      </c>
      <c r="B20" s="19" t="s">
        <v>59</v>
      </c>
      <c r="C20" s="19" t="s">
        <v>60</v>
      </c>
      <c r="D20" s="19" t="str">
        <f t="shared" si="0"/>
        <v>SaraMejia</v>
      </c>
      <c r="E20" s="20">
        <v>40050</v>
      </c>
      <c r="F20" s="21">
        <v>40050</v>
      </c>
      <c r="G20" s="8" t="s">
        <v>68</v>
      </c>
      <c r="H20" s="9">
        <v>15600</v>
      </c>
      <c r="I20" s="11">
        <v>16</v>
      </c>
      <c r="J20" s="13">
        <f t="shared" si="1"/>
        <v>62400</v>
      </c>
      <c r="K20" s="7">
        <f t="shared" si="2"/>
        <v>32</v>
      </c>
      <c r="L20" s="14">
        <f>(H20*K20*0.25)</f>
        <v>124800</v>
      </c>
      <c r="M20" s="7">
        <f t="shared" si="5"/>
        <v>48</v>
      </c>
      <c r="N20" s="14">
        <f>(H20*M20*0.25)</f>
        <v>187200</v>
      </c>
      <c r="O20" s="7">
        <f t="shared" si="3"/>
        <v>32</v>
      </c>
      <c r="P20" s="14">
        <f t="shared" si="4"/>
        <v>124800</v>
      </c>
      <c r="Q20" s="7">
        <f t="shared" si="15"/>
        <v>48</v>
      </c>
      <c r="R20" s="14">
        <f t="shared" si="7"/>
        <v>187200</v>
      </c>
      <c r="S20" s="15">
        <f t="shared" si="8"/>
        <v>33.6</v>
      </c>
      <c r="T20" s="14">
        <f t="shared" si="9"/>
        <v>131040</v>
      </c>
      <c r="U20" s="22">
        <f t="shared" si="17"/>
        <v>209.6</v>
      </c>
      <c r="V20" s="23">
        <f t="shared" si="10"/>
        <v>3269760</v>
      </c>
      <c r="W20" s="23">
        <f t="shared" si="11"/>
        <v>817440</v>
      </c>
      <c r="X20" s="22">
        <f t="shared" si="6"/>
        <v>48</v>
      </c>
      <c r="Y20" s="22">
        <f t="shared" si="12"/>
        <v>16</v>
      </c>
      <c r="Z20" s="22">
        <f t="shared" si="13"/>
        <v>34.93333333333333</v>
      </c>
    </row>
    <row r="21" spans="1:26" x14ac:dyDescent="0.25">
      <c r="G21" s="36"/>
      <c r="H21" s="37" t="s">
        <v>74</v>
      </c>
      <c r="I21" s="37">
        <f>(I13+I14+I15+I16+I17+I18+I19+I20)</f>
        <v>72</v>
      </c>
      <c r="J21" s="37"/>
      <c r="K21" s="37">
        <f>(K13+K14+K15+K17+K16+K18+K19+K20)</f>
        <v>144</v>
      </c>
      <c r="L21" s="37"/>
      <c r="M21" s="37">
        <f>(M13+M14+M15+M16+M17+M18+M19+M20)</f>
        <v>216</v>
      </c>
      <c r="N21" s="37"/>
      <c r="O21" s="37">
        <f>(O13+O14+O15+O16+O18+O17+O19+O20)</f>
        <v>144</v>
      </c>
      <c r="P21" s="37"/>
      <c r="Q21" s="37">
        <f>(Q13+Q14+Q15+Q16+Q18+Q17+Q19+Q20)</f>
        <v>216</v>
      </c>
      <c r="R21" s="37"/>
      <c r="S21" s="38">
        <f>(S13+S14+S15+S16+S18+S17+S19+S20)</f>
        <v>151.19999999999999</v>
      </c>
      <c r="T21" s="37"/>
    </row>
    <row r="22" spans="1:26" x14ac:dyDescent="0.25">
      <c r="H22" s="37" t="s">
        <v>75</v>
      </c>
      <c r="I22" s="37"/>
      <c r="J22" s="39">
        <f>(J13+J14+J15+J16+J17+J18+J19+J20)</f>
        <v>223850</v>
      </c>
      <c r="K22" s="37"/>
      <c r="L22" s="39">
        <f>(L13+L14+L15+L16+L17+L18+L19+L20)</f>
        <v>447700</v>
      </c>
      <c r="M22" s="37"/>
      <c r="N22" s="39">
        <f>(N13+N14+N15+N16+N17+N18+N19+N20)</f>
        <v>685050</v>
      </c>
      <c r="O22" s="39"/>
      <c r="P22" s="39">
        <f>(P13+P14+P15+P16+P17+P18+P19+P20)</f>
        <v>447700</v>
      </c>
      <c r="Q22" s="39"/>
      <c r="R22" s="39">
        <f t="shared" ref="O22:T22" si="18">(R13+R14+R15+R16+R17+R18+R19+R20)</f>
        <v>671550</v>
      </c>
      <c r="S22" s="39"/>
      <c r="T22" s="39">
        <f t="shared" si="18"/>
        <v>470085</v>
      </c>
    </row>
    <row r="23" spans="1:26" x14ac:dyDescent="0.25">
      <c r="H23" s="37" t="s">
        <v>73</v>
      </c>
      <c r="I23" s="37">
        <f>MAX(I13,I14,I15,I16,I17,I18,I19,I20)</f>
        <v>16</v>
      </c>
      <c r="J23" s="37"/>
      <c r="K23" s="37">
        <f>MAX(K13,K15,K14,K16,K17,K18,K19,K20)</f>
        <v>32</v>
      </c>
      <c r="L23" s="37"/>
      <c r="M23" s="37">
        <f>MAX(M13,M14,M15,M16,M17,M18,M19,M20)</f>
        <v>48</v>
      </c>
      <c r="N23" s="37"/>
      <c r="O23" s="37">
        <f t="shared" ref="N23:S23" si="19">MAX(O13,O14,O15,O16,O17,O18,O19,O20)</f>
        <v>32</v>
      </c>
      <c r="P23" s="37"/>
      <c r="Q23" s="37">
        <f t="shared" si="19"/>
        <v>48</v>
      </c>
      <c r="R23" s="37"/>
      <c r="S23" s="38">
        <f>MAX(S13,S14,S15,S16,S17,S18,S19,S20)</f>
        <v>33.6</v>
      </c>
      <c r="T23" s="37"/>
    </row>
    <row r="24" spans="1:26" x14ac:dyDescent="0.25">
      <c r="H24" s="37" t="s">
        <v>76</v>
      </c>
      <c r="I24" s="37">
        <f>MIN(I13,I14,I15,I16,I17,I18,I19,I20)</f>
        <v>2</v>
      </c>
      <c r="J24" s="37"/>
      <c r="K24" s="37">
        <f>MIN(K13,K14,K15,K16,K17,K18,K19,K20)</f>
        <v>4</v>
      </c>
      <c r="L24" s="37"/>
      <c r="M24" s="37">
        <f>MIN(M13,M14,M15,M16,M17,M18,M19,M20)</f>
        <v>6</v>
      </c>
      <c r="N24" s="37"/>
      <c r="O24" s="37">
        <f t="shared" ref="N24:S24" si="20">MIN(O13,O14,O15,O16,O17,O18,O19,O20)</f>
        <v>4</v>
      </c>
      <c r="P24" s="37"/>
      <c r="Q24" s="37">
        <f t="shared" si="20"/>
        <v>6</v>
      </c>
      <c r="R24" s="37"/>
      <c r="S24" s="38">
        <f>MIN(S13,S14,S15,S16,S17,S18,S19,S20)</f>
        <v>4.2</v>
      </c>
      <c r="T24" s="37"/>
    </row>
    <row r="25" spans="1:26" x14ac:dyDescent="0.25">
      <c r="H25" s="37" t="s">
        <v>77</v>
      </c>
      <c r="I25" s="37">
        <f>AVERAGE(I13,I14,I15,I16,I17,I18,I19,I20)</f>
        <v>9</v>
      </c>
      <c r="J25" s="37"/>
      <c r="K25" s="37">
        <f>AVERAGE(K13,K14,K15,K16,K17,K18,K19,K20)</f>
        <v>18</v>
      </c>
      <c r="L25" s="37"/>
      <c r="M25" s="37">
        <f>AVERAGE(M13,M14,M15,M16,M17,M18,M19,M20)</f>
        <v>27</v>
      </c>
      <c r="N25" s="37"/>
      <c r="O25" s="37">
        <f t="shared" ref="N25:S25" si="21">AVERAGE(O13,O14,O15,O16,O17,O18,O19,O20)</f>
        <v>18</v>
      </c>
      <c r="P25" s="37"/>
      <c r="Q25" s="37">
        <f>AVERAGE(Q13,Q14,Q15,Q16,Q17,Q18,Q19,Q20)</f>
        <v>27</v>
      </c>
      <c r="R25" s="37"/>
      <c r="S25" s="38">
        <f>AVERAGE(S13,S14,S15,S16,S17,S18,S19,S20)</f>
        <v>18.899999999999999</v>
      </c>
      <c r="T25" s="37"/>
    </row>
  </sheetData>
  <mergeCells count="11">
    <mergeCell ref="A10:Z10"/>
    <mergeCell ref="V11:V12"/>
    <mergeCell ref="X11:X12"/>
    <mergeCell ref="Y11:Y12"/>
    <mergeCell ref="Z11:Z12"/>
    <mergeCell ref="G11:G12"/>
    <mergeCell ref="H11:H12"/>
    <mergeCell ref="U11:U12"/>
    <mergeCell ref="I11:T11"/>
    <mergeCell ref="W11:W12"/>
    <mergeCell ref="A11:F11"/>
  </mergeCells>
  <pageMargins left="0.7" right="0.7" top="0.75" bottom="0.75" header="0.3" footer="0.3"/>
  <pageSetup orientation="portrait" r:id="rId1"/>
  <headerFooter>
    <oddHeader>&amp;CLAURA GOMEZ CL. 
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Autollenado 7A</vt:lpstr>
      <vt:lpstr>Funciones</vt:lpstr>
      <vt:lpstr>Formato de celda </vt:lpstr>
      <vt:lpstr>taller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dcterms:created xsi:type="dcterms:W3CDTF">2014-09-16T17:19:56Z</dcterms:created>
  <dcterms:modified xsi:type="dcterms:W3CDTF">2014-10-14T17:25:00Z</dcterms:modified>
</cp:coreProperties>
</file>